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減価償却費計算" sheetId="1" r:id="rId1"/>
    <sheet name="家賃収入" sheetId="2" r:id="rId2"/>
  </sheets>
  <definedNames>
    <definedName name="_xlnm.Print_Area" localSheetId="1">家賃収入!$A$1:$J$25</definedName>
  </definedNames>
  <calcPr calcId="145621"/>
</workbook>
</file>

<file path=xl/calcChain.xml><?xml version="1.0" encoding="utf-8"?>
<calcChain xmlns="http://schemas.openxmlformats.org/spreadsheetml/2006/main">
  <c r="C21" i="2" l="1"/>
  <c r="H16" i="2"/>
  <c r="C16" i="2" s="1"/>
  <c r="D16" i="2"/>
  <c r="H15" i="2"/>
  <c r="D15" i="2"/>
  <c r="C15" i="2"/>
  <c r="H14" i="2"/>
  <c r="C14" i="2" s="1"/>
  <c r="D14" i="2"/>
  <c r="H13" i="2"/>
  <c r="C13" i="2" s="1"/>
  <c r="D13" i="2"/>
  <c r="H12" i="2"/>
  <c r="C12" i="2" s="1"/>
  <c r="D12" i="2"/>
  <c r="H11" i="2"/>
  <c r="C11" i="2" s="1"/>
  <c r="D11" i="2"/>
  <c r="H10" i="2"/>
  <c r="D10" i="2"/>
  <c r="C10" i="2"/>
  <c r="H9" i="2"/>
  <c r="C9" i="2" s="1"/>
  <c r="D9" i="2"/>
  <c r="H8" i="2"/>
  <c r="C8" i="2" s="1"/>
  <c r="D8" i="2"/>
  <c r="H7" i="2"/>
  <c r="D7" i="2"/>
  <c r="C7" i="2"/>
  <c r="H6" i="2"/>
  <c r="C6" i="2" s="1"/>
  <c r="D6" i="2"/>
  <c r="H5" i="2"/>
  <c r="C5" i="2" s="1"/>
  <c r="D5" i="2"/>
  <c r="B9" i="1"/>
  <c r="B5" i="1"/>
  <c r="B4" i="1"/>
  <c r="C18" i="2" l="1"/>
  <c r="C22" i="2" s="1"/>
  <c r="B6" i="1"/>
  <c r="B13" i="1" s="1"/>
  <c r="C16" i="1" l="1"/>
  <c r="C17" i="1" s="1"/>
  <c r="C18" i="1" l="1"/>
  <c r="C19" i="1" s="1"/>
  <c r="C20" i="1" l="1"/>
  <c r="C21" i="1" l="1"/>
  <c r="C22" i="1" l="1"/>
  <c r="C23" i="1" s="1"/>
  <c r="C24" i="1" s="1"/>
  <c r="C26" i="1" l="1"/>
  <c r="C27" i="1"/>
  <c r="C28" i="1" s="1"/>
  <c r="C25" i="1"/>
</calcChain>
</file>

<file path=xl/comments1.xml><?xml version="1.0" encoding="utf-8"?>
<comments xmlns="http://schemas.openxmlformats.org/spreadsheetml/2006/main">
  <authors>
    <author>作者</author>
  </authors>
  <commentList>
    <comment ref="A9" authorId="0">
      <text>
        <r>
          <rPr>
            <b/>
            <sz val="9"/>
            <color indexed="81"/>
            <rFont val="宋体"/>
            <family val="3"/>
            <charset val="134"/>
          </rPr>
          <t>新耐用年数=（法定耐用年数−经历年数）+（经历年数×20%）</t>
        </r>
      </text>
    </comment>
  </commentList>
</comments>
</file>

<file path=xl/sharedStrings.xml><?xml version="1.0" encoding="utf-8"?>
<sst xmlns="http://schemas.openxmlformats.org/spreadsheetml/2006/main" count="46" uniqueCount="45">
  <si>
    <t>入金</t>
    <phoneticPr fontId="3" type="noConversion"/>
  </si>
  <si>
    <t>出金(経費)</t>
    <phoneticPr fontId="3" type="noConversion"/>
  </si>
  <si>
    <t>クレッセント新川崎407（1992年建設）</t>
  </si>
  <si>
    <t>家賃</t>
    <phoneticPr fontId="2" type="noConversion"/>
  </si>
  <si>
    <t>管理費</t>
    <phoneticPr fontId="2" type="noConversion"/>
  </si>
  <si>
    <t>管理業務委託料</t>
    <phoneticPr fontId="2" type="noConversion"/>
  </si>
  <si>
    <t>管理費＋修繕費</t>
    <phoneticPr fontId="3" type="noConversion"/>
  </si>
  <si>
    <t>耐用年数</t>
  </si>
  <si>
    <t>家屋の年税額相当額</t>
  </si>
  <si>
    <t>土地の年税額相当額</t>
  </si>
  <si>
    <t>家屋評価額</t>
  </si>
  <si>
    <t>土地評価額</t>
  </si>
  <si>
    <t>建物価格の割合</t>
  </si>
  <si>
    <t>法定耐用年数</t>
  </si>
  <si>
    <t>31年对应的定率法償却率</t>
  </si>
  <si>
    <t>未償却残高</t>
  </si>
  <si>
    <t>购房价格</t>
    <phoneticPr fontId="2" type="noConversion"/>
  </si>
  <si>
    <t>固定資産税</t>
    <phoneticPr fontId="2" type="noConversion"/>
  </si>
  <si>
    <t>2012年</t>
    <phoneticPr fontId="2" type="noConversion"/>
  </si>
  <si>
    <t>2013年</t>
    <phoneticPr fontId="2" type="noConversion"/>
  </si>
  <si>
    <t>2014年</t>
  </si>
  <si>
    <t>2015年</t>
  </si>
  <si>
    <t>2016年</t>
  </si>
  <si>
    <t>2017年</t>
  </si>
  <si>
    <t>2018年</t>
  </si>
  <si>
    <t>2019年</t>
  </si>
  <si>
    <t>2020年</t>
  </si>
  <si>
    <t>合計</t>
    <phoneticPr fontId="2" type="noConversion"/>
  </si>
  <si>
    <t>2021年</t>
  </si>
  <si>
    <t>2022年</t>
  </si>
  <si>
    <t>2023年</t>
  </si>
  <si>
    <t>定率法償却率</t>
    <phoneticPr fontId="2" type="noConversion"/>
  </si>
  <si>
    <t>家賃収入</t>
  </si>
  <si>
    <t>減価償却費</t>
    <phoneticPr fontId="2" type="noConversion"/>
  </si>
  <si>
    <t>①</t>
    <phoneticPr fontId="2" type="noConversion"/>
  </si>
  <si>
    <t>②</t>
    <phoneticPr fontId="2" type="noConversion"/>
  </si>
  <si>
    <t>③</t>
    <phoneticPr fontId="2" type="noConversion"/>
  </si>
  <si>
    <t>①＋②＋③</t>
    <phoneticPr fontId="2" type="noConversion"/>
  </si>
  <si>
    <t>④</t>
    <phoneticPr fontId="2" type="noConversion"/>
  </si>
  <si>
    <t>⑥</t>
    <phoneticPr fontId="2" type="noConversion"/>
  </si>
  <si>
    <t>⑤=sum(①＋②＋③)+sum(④)</t>
    <phoneticPr fontId="2" type="noConversion"/>
  </si>
  <si>
    <t>⑦</t>
    <phoneticPr fontId="2" type="noConversion"/>
  </si>
  <si>
    <t>⑤－⑥－⑦</t>
    <phoneticPr fontId="2" type="noConversion"/>
  </si>
  <si>
    <t>2024年</t>
    <phoneticPr fontId="2" type="noConversion"/>
  </si>
  <si>
    <t>家賃月(2024年)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</si>
</sst>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1" fillId="0" borderId="0" xfId="0" applyFont="1"/>
    <xf numFmtId="0" fontId="0" fillId="0" borderId="8" xfId="0" applyBorder="1"/>
    <xf numFmtId="10" fontId="0" fillId="0" borderId="8" xfId="0" applyNumberFormat="1" applyBorder="1"/>
    <xf numFmtId="176" fontId="7" fillId="0" borderId="13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76" fontId="1" fillId="0" borderId="20" xfId="0" applyNumberFormat="1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21" xfId="0" applyFont="1" applyBorder="1"/>
  </cellXfs>
  <cellStyles count="3">
    <cellStyle name="差_Sheet1" xfId="1"/>
    <cellStyle name="常规" xfId="0" builtinId="0"/>
    <cellStyle name="好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1"/>
  <sheetViews>
    <sheetView workbookViewId="0">
      <selection activeCell="A28" sqref="A28"/>
    </sheetView>
  </sheetViews>
  <sheetFormatPr defaultRowHeight="13.5" x14ac:dyDescent="0.15"/>
  <cols>
    <col min="1" max="1" width="23.125" customWidth="1"/>
    <col min="2" max="2" width="17" customWidth="1"/>
    <col min="4" max="4" width="9.75" customWidth="1"/>
    <col min="8" max="8" width="10" customWidth="1"/>
    <col min="9" max="9" width="19.25" customWidth="1"/>
  </cols>
  <sheetData>
    <row r="1" spans="1:3" x14ac:dyDescent="0.15">
      <c r="A1" s="16" t="s">
        <v>16</v>
      </c>
      <c r="B1" s="9">
        <v>5500000</v>
      </c>
    </row>
    <row r="2" spans="1:3" x14ac:dyDescent="0.15">
      <c r="A2" s="16" t="s">
        <v>8</v>
      </c>
      <c r="B2" s="9">
        <v>24323</v>
      </c>
    </row>
    <row r="3" spans="1:3" x14ac:dyDescent="0.15">
      <c r="A3" s="16" t="s">
        <v>9</v>
      </c>
      <c r="B3" s="9">
        <v>199814</v>
      </c>
    </row>
    <row r="4" spans="1:3" x14ac:dyDescent="0.15">
      <c r="A4" s="16" t="s">
        <v>10</v>
      </c>
      <c r="B4" s="9">
        <f>B2/1.4%</f>
        <v>1737357.142857143</v>
      </c>
    </row>
    <row r="5" spans="1:3" x14ac:dyDescent="0.15">
      <c r="A5" s="16" t="s">
        <v>11</v>
      </c>
      <c r="B5" s="9">
        <f>B3/1.4%</f>
        <v>14272428.571428573</v>
      </c>
    </row>
    <row r="6" spans="1:3" x14ac:dyDescent="0.15">
      <c r="A6" s="16" t="s">
        <v>12</v>
      </c>
      <c r="B6" s="16">
        <f>B4/(B4+B5)</f>
        <v>0.10851845076894934</v>
      </c>
    </row>
    <row r="8" spans="1:3" x14ac:dyDescent="0.15">
      <c r="A8" s="16" t="s">
        <v>13</v>
      </c>
      <c r="B8" s="16">
        <v>47</v>
      </c>
    </row>
    <row r="9" spans="1:3" x14ac:dyDescent="0.15">
      <c r="A9" s="16" t="s">
        <v>7</v>
      </c>
      <c r="B9" s="16">
        <f>(47-20)+20*20%</f>
        <v>31</v>
      </c>
    </row>
    <row r="10" spans="1:3" x14ac:dyDescent="0.15">
      <c r="A10" s="16" t="s">
        <v>14</v>
      </c>
      <c r="B10" s="17">
        <v>6.5000000000000002E-2</v>
      </c>
    </row>
    <row r="13" spans="1:3" x14ac:dyDescent="0.15">
      <c r="A13" t="s">
        <v>15</v>
      </c>
      <c r="B13" s="5">
        <f>B1*B6</f>
        <v>596851.47922922135</v>
      </c>
    </row>
    <row r="15" spans="1:3" x14ac:dyDescent="0.15">
      <c r="A15" t="s">
        <v>31</v>
      </c>
    </row>
    <row r="16" spans="1:3" x14ac:dyDescent="0.15">
      <c r="A16" t="s">
        <v>18</v>
      </c>
      <c r="B16">
        <v>0</v>
      </c>
      <c r="C16" s="5">
        <f>B13*B10</f>
        <v>38795.346149899393</v>
      </c>
    </row>
    <row r="17" spans="1:3" x14ac:dyDescent="0.15">
      <c r="A17" t="s">
        <v>19</v>
      </c>
      <c r="B17">
        <v>1</v>
      </c>
      <c r="C17" s="5">
        <f>(B13-C16)*B10</f>
        <v>36273.648650155927</v>
      </c>
    </row>
    <row r="18" spans="1:3" x14ac:dyDescent="0.15">
      <c r="A18" t="s">
        <v>20</v>
      </c>
      <c r="B18">
        <v>2</v>
      </c>
      <c r="C18" s="5">
        <f>($B$13-SUM($C$16:$C17))*$B$10</f>
        <v>33915.861487895796</v>
      </c>
    </row>
    <row r="19" spans="1:3" x14ac:dyDescent="0.15">
      <c r="A19" t="s">
        <v>21</v>
      </c>
      <c r="B19">
        <v>3</v>
      </c>
      <c r="C19" s="5">
        <f>($B$13-SUM($C$16:$C18))*$B$10</f>
        <v>31711.330491182565</v>
      </c>
    </row>
    <row r="20" spans="1:3" x14ac:dyDescent="0.15">
      <c r="A20" t="s">
        <v>22</v>
      </c>
      <c r="B20">
        <v>4</v>
      </c>
      <c r="C20" s="5">
        <f>($B$13-SUM($C$16:$C19))*$B$10</f>
        <v>29650.094009255699</v>
      </c>
    </row>
    <row r="21" spans="1:3" x14ac:dyDescent="0.15">
      <c r="A21" t="s">
        <v>23</v>
      </c>
      <c r="B21">
        <v>5</v>
      </c>
      <c r="C21" s="5">
        <f>($B$13-SUM($C$16:$C20))*$B$10</f>
        <v>27722.837898654077</v>
      </c>
    </row>
    <row r="22" spans="1:3" x14ac:dyDescent="0.15">
      <c r="A22" t="s">
        <v>24</v>
      </c>
      <c r="B22">
        <v>6</v>
      </c>
      <c r="C22" s="5">
        <f>($B$13-SUM($C$16:$C21))*$B$10</f>
        <v>25920.853435241566</v>
      </c>
    </row>
    <row r="23" spans="1:3" x14ac:dyDescent="0.15">
      <c r="A23" t="s">
        <v>25</v>
      </c>
      <c r="B23">
        <v>7</v>
      </c>
      <c r="C23" s="5">
        <f>($B$13-SUM($C$16:$C22))*$B$10</f>
        <v>24235.997961950859</v>
      </c>
    </row>
    <row r="24" spans="1:3" x14ac:dyDescent="0.15">
      <c r="A24" t="s">
        <v>26</v>
      </c>
      <c r="B24">
        <v>8</v>
      </c>
      <c r="C24" s="5">
        <f>($B$13-SUM($C$16:$C23))*$B$10</f>
        <v>22660.658094424056</v>
      </c>
    </row>
    <row r="25" spans="1:3" x14ac:dyDescent="0.15">
      <c r="A25" t="s">
        <v>28</v>
      </c>
      <c r="B25">
        <v>9</v>
      </c>
      <c r="C25" s="5">
        <f>($B$13-SUM($C$16:$C24))*$B$10</f>
        <v>21187.715318286493</v>
      </c>
    </row>
    <row r="26" spans="1:3" x14ac:dyDescent="0.15">
      <c r="A26" t="s">
        <v>29</v>
      </c>
      <c r="B26">
        <v>10</v>
      </c>
      <c r="C26" s="5">
        <f>($B$13-SUM($C$16:$C25))*$B$10</f>
        <v>19810.51382259787</v>
      </c>
    </row>
    <row r="27" spans="1:3" x14ac:dyDescent="0.15">
      <c r="A27" t="s">
        <v>30</v>
      </c>
      <c r="B27">
        <v>11</v>
      </c>
      <c r="C27" s="5">
        <f>($B$13-SUM($C$16:$C26))*$B$10</f>
        <v>18522.83042412901</v>
      </c>
    </row>
    <row r="28" spans="1:3" x14ac:dyDescent="0.15">
      <c r="A28" t="s">
        <v>43</v>
      </c>
      <c r="B28">
        <v>12</v>
      </c>
      <c r="C28" s="5">
        <f>($B$13-SUM($C$16:$C27))*$B$10</f>
        <v>17318.846446560623</v>
      </c>
    </row>
    <row r="31" spans="1:3" x14ac:dyDescent="0.15">
      <c r="B31" s="5"/>
    </row>
  </sheetData>
  <phoneticPr fontId="2" type="noConversion"/>
  <pageMargins left="0.7" right="0.7" top="0.75" bottom="0.75" header="0.3" footer="0.3"/>
  <pageSetup paperSize="9" orientation="portrait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tabSelected="1" workbookViewId="0">
      <selection activeCell="E22" sqref="E22"/>
    </sheetView>
  </sheetViews>
  <sheetFormatPr defaultRowHeight="13.5" x14ac:dyDescent="0.15"/>
  <cols>
    <col min="2" max="2" width="12.75" customWidth="1"/>
    <col min="3" max="3" width="22.75" customWidth="1"/>
    <col min="4" max="4" width="14.625" customWidth="1"/>
    <col min="5" max="5" width="15" customWidth="1"/>
    <col min="6" max="6" width="9" customWidth="1"/>
    <col min="8" max="8" width="16.375" bestFit="1" customWidth="1"/>
    <col min="9" max="9" width="15.75" customWidth="1"/>
  </cols>
  <sheetData>
    <row r="2" spans="3:9" x14ac:dyDescent="0.15">
      <c r="C2" t="s">
        <v>2</v>
      </c>
    </row>
    <row r="3" spans="3:9" ht="14.25" thickBot="1" x14ac:dyDescent="0.2">
      <c r="C3" s="15" t="s">
        <v>37</v>
      </c>
      <c r="D3" t="s">
        <v>38</v>
      </c>
      <c r="F3" s="15" t="s">
        <v>34</v>
      </c>
      <c r="G3" s="15" t="s">
        <v>35</v>
      </c>
      <c r="H3" s="15" t="s">
        <v>36</v>
      </c>
      <c r="I3" s="15" t="s">
        <v>38</v>
      </c>
    </row>
    <row r="4" spans="3:9" ht="18" customHeight="1" x14ac:dyDescent="0.15">
      <c r="C4" s="1" t="s">
        <v>0</v>
      </c>
      <c r="D4" s="2" t="s">
        <v>1</v>
      </c>
      <c r="E4" s="4" t="s">
        <v>44</v>
      </c>
      <c r="F4" s="4" t="s">
        <v>3</v>
      </c>
      <c r="G4" s="4" t="s">
        <v>4</v>
      </c>
      <c r="H4" s="4" t="s">
        <v>5</v>
      </c>
      <c r="I4" s="3" t="s">
        <v>6</v>
      </c>
    </row>
    <row r="5" spans="3:9" x14ac:dyDescent="0.15">
      <c r="C5" s="8">
        <f>SUM($F5:$H5)</f>
        <v>42525</v>
      </c>
      <c r="D5" s="9">
        <f>I5</f>
        <v>-14200</v>
      </c>
      <c r="E5" s="10">
        <v>1</v>
      </c>
      <c r="F5" s="10">
        <v>40000</v>
      </c>
      <c r="G5" s="10">
        <v>5000</v>
      </c>
      <c r="H5" s="10">
        <f>-($F5+$G5)*5%*(1+10%)</f>
        <v>-2475</v>
      </c>
      <c r="I5" s="14">
        <v>-14200</v>
      </c>
    </row>
    <row r="6" spans="3:9" x14ac:dyDescent="0.15">
      <c r="C6" s="8">
        <f t="shared" ref="C6:C16" si="0">SUM($F6:$H6)</f>
        <v>42525</v>
      </c>
      <c r="D6" s="9">
        <f t="shared" ref="D6:D16" si="1">I6</f>
        <v>-14200</v>
      </c>
      <c r="E6" s="10">
        <v>2</v>
      </c>
      <c r="F6" s="10">
        <v>40000</v>
      </c>
      <c r="G6" s="10">
        <v>5000</v>
      </c>
      <c r="H6" s="10">
        <f t="shared" ref="H6:H16" si="2">-($F6+$G6)*5%*(1+10%)</f>
        <v>-2475</v>
      </c>
      <c r="I6" s="14">
        <v>-14200</v>
      </c>
    </row>
    <row r="7" spans="3:9" x14ac:dyDescent="0.15">
      <c r="C7" s="8">
        <f t="shared" si="0"/>
        <v>42525</v>
      </c>
      <c r="D7" s="9">
        <f t="shared" si="1"/>
        <v>-14200</v>
      </c>
      <c r="E7" s="10">
        <v>3</v>
      </c>
      <c r="F7" s="10">
        <v>40000</v>
      </c>
      <c r="G7" s="10">
        <v>5000</v>
      </c>
      <c r="H7" s="10">
        <f t="shared" si="2"/>
        <v>-2475</v>
      </c>
      <c r="I7" s="14">
        <v>-14200</v>
      </c>
    </row>
    <row r="8" spans="3:9" x14ac:dyDescent="0.15">
      <c r="C8" s="8">
        <f t="shared" si="0"/>
        <v>42525</v>
      </c>
      <c r="D8" s="9">
        <f t="shared" si="1"/>
        <v>-14200</v>
      </c>
      <c r="E8" s="10">
        <v>4</v>
      </c>
      <c r="F8" s="10">
        <v>40000</v>
      </c>
      <c r="G8" s="10">
        <v>5000</v>
      </c>
      <c r="H8" s="10">
        <f t="shared" si="2"/>
        <v>-2475</v>
      </c>
      <c r="I8" s="14">
        <v>-14200</v>
      </c>
    </row>
    <row r="9" spans="3:9" x14ac:dyDescent="0.15">
      <c r="C9" s="8">
        <f t="shared" si="0"/>
        <v>42525</v>
      </c>
      <c r="D9" s="9">
        <f t="shared" si="1"/>
        <v>-14200</v>
      </c>
      <c r="E9" s="10">
        <v>5</v>
      </c>
      <c r="F9" s="10">
        <v>40000</v>
      </c>
      <c r="G9" s="10">
        <v>5000</v>
      </c>
      <c r="H9" s="10">
        <f t="shared" si="2"/>
        <v>-2475</v>
      </c>
      <c r="I9" s="14">
        <v>-14200</v>
      </c>
    </row>
    <row r="10" spans="3:9" x14ac:dyDescent="0.15">
      <c r="C10" s="8">
        <f t="shared" si="0"/>
        <v>42525</v>
      </c>
      <c r="D10" s="9">
        <f t="shared" si="1"/>
        <v>-14200</v>
      </c>
      <c r="E10" s="10">
        <v>6</v>
      </c>
      <c r="F10" s="10">
        <v>40000</v>
      </c>
      <c r="G10" s="10">
        <v>5000</v>
      </c>
      <c r="H10" s="10">
        <f t="shared" si="2"/>
        <v>-2475</v>
      </c>
      <c r="I10" s="14">
        <v>-14200</v>
      </c>
    </row>
    <row r="11" spans="3:9" x14ac:dyDescent="0.15">
      <c r="C11" s="8">
        <f t="shared" si="0"/>
        <v>42525</v>
      </c>
      <c r="D11" s="9">
        <f t="shared" si="1"/>
        <v>-14200</v>
      </c>
      <c r="E11" s="10">
        <v>7</v>
      </c>
      <c r="F11" s="10">
        <v>40000</v>
      </c>
      <c r="G11" s="10">
        <v>5000</v>
      </c>
      <c r="H11" s="10">
        <f t="shared" si="2"/>
        <v>-2475</v>
      </c>
      <c r="I11" s="14">
        <v>-14200</v>
      </c>
    </row>
    <row r="12" spans="3:9" x14ac:dyDescent="0.15">
      <c r="C12" s="8">
        <f t="shared" si="0"/>
        <v>42525</v>
      </c>
      <c r="D12" s="9">
        <f t="shared" si="1"/>
        <v>-14200</v>
      </c>
      <c r="E12" s="10">
        <v>8</v>
      </c>
      <c r="F12" s="10">
        <v>40000</v>
      </c>
      <c r="G12" s="10">
        <v>5000</v>
      </c>
      <c r="H12" s="10">
        <f t="shared" si="2"/>
        <v>-2475</v>
      </c>
      <c r="I12" s="14">
        <v>-14200</v>
      </c>
    </row>
    <row r="13" spans="3:9" x14ac:dyDescent="0.15">
      <c r="C13" s="8">
        <f t="shared" si="0"/>
        <v>42525</v>
      </c>
      <c r="D13" s="9">
        <f t="shared" si="1"/>
        <v>-14200</v>
      </c>
      <c r="E13" s="10">
        <v>9</v>
      </c>
      <c r="F13" s="10">
        <v>40000</v>
      </c>
      <c r="G13" s="10">
        <v>5000</v>
      </c>
      <c r="H13" s="10">
        <f t="shared" si="2"/>
        <v>-2475</v>
      </c>
      <c r="I13" s="14">
        <v>-14200</v>
      </c>
    </row>
    <row r="14" spans="3:9" x14ac:dyDescent="0.15">
      <c r="C14" s="8">
        <f t="shared" si="0"/>
        <v>42525</v>
      </c>
      <c r="D14" s="9">
        <f t="shared" si="1"/>
        <v>-14200</v>
      </c>
      <c r="E14" s="10">
        <v>10</v>
      </c>
      <c r="F14" s="10">
        <v>40000</v>
      </c>
      <c r="G14" s="10">
        <v>5000</v>
      </c>
      <c r="H14" s="10">
        <f t="shared" si="2"/>
        <v>-2475</v>
      </c>
      <c r="I14" s="14">
        <v>-14200</v>
      </c>
    </row>
    <row r="15" spans="3:9" x14ac:dyDescent="0.15">
      <c r="C15" s="8">
        <f t="shared" si="0"/>
        <v>42525</v>
      </c>
      <c r="D15" s="9">
        <f t="shared" si="1"/>
        <v>-14200</v>
      </c>
      <c r="E15" s="10">
        <v>11</v>
      </c>
      <c r="F15" s="10">
        <v>40000</v>
      </c>
      <c r="G15" s="10">
        <v>5000</v>
      </c>
      <c r="H15" s="10">
        <f t="shared" si="2"/>
        <v>-2475</v>
      </c>
      <c r="I15" s="14">
        <v>-14200</v>
      </c>
    </row>
    <row r="16" spans="3:9" ht="14.25" thickBot="1" x14ac:dyDescent="0.2">
      <c r="C16" s="11">
        <f t="shared" si="0"/>
        <v>42525</v>
      </c>
      <c r="D16" s="12">
        <f t="shared" si="1"/>
        <v>-14200</v>
      </c>
      <c r="E16" s="13">
        <v>12</v>
      </c>
      <c r="F16" s="13">
        <v>40000</v>
      </c>
      <c r="G16" s="13">
        <v>5000</v>
      </c>
      <c r="H16" s="13">
        <f t="shared" si="2"/>
        <v>-2475</v>
      </c>
      <c r="I16" s="18">
        <v>-14200</v>
      </c>
    </row>
    <row r="17" spans="2:9" ht="14.25" thickBot="1" x14ac:dyDescent="0.2">
      <c r="C17" s="6"/>
      <c r="D17" s="6"/>
      <c r="E17" s="6"/>
      <c r="F17" s="6"/>
      <c r="G17" s="6"/>
      <c r="H17" s="6"/>
      <c r="I17" s="19"/>
    </row>
    <row r="18" spans="2:9" ht="14.25" thickBot="1" x14ac:dyDescent="0.2">
      <c r="B18" t="s">
        <v>27</v>
      </c>
      <c r="C18" s="20">
        <f>SUM(C5:D16)</f>
        <v>339900</v>
      </c>
      <c r="D18" s="21" t="s">
        <v>40</v>
      </c>
      <c r="E18" s="6"/>
      <c r="F18" s="6"/>
      <c r="G18" s="6"/>
      <c r="H18" s="6"/>
      <c r="I18" s="7"/>
    </row>
    <row r="19" spans="2:9" ht="14.25" thickBot="1" x14ac:dyDescent="0.2"/>
    <row r="20" spans="2:9" x14ac:dyDescent="0.15">
      <c r="B20" t="s">
        <v>17</v>
      </c>
      <c r="C20" s="22">
        <v>32000</v>
      </c>
      <c r="D20" s="25" t="s">
        <v>39</v>
      </c>
    </row>
    <row r="21" spans="2:9" x14ac:dyDescent="0.15">
      <c r="B21" t="s">
        <v>33</v>
      </c>
      <c r="C21" s="23">
        <f>減価償却費計算!C28</f>
        <v>17318.846446560623</v>
      </c>
      <c r="D21" s="26" t="s">
        <v>41</v>
      </c>
    </row>
    <row r="22" spans="2:9" ht="14.25" thickBot="1" x14ac:dyDescent="0.2">
      <c r="B22" s="15" t="s">
        <v>32</v>
      </c>
      <c r="C22" s="24">
        <f>C18-C20-C21</f>
        <v>290581.15355343936</v>
      </c>
      <c r="D22" s="27" t="s">
        <v>42</v>
      </c>
    </row>
  </sheetData>
  <phoneticPr fontId="2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減価償却費計算</vt:lpstr>
      <vt:lpstr>家賃収入</vt:lpstr>
      <vt:lpstr>家賃収入!Print_Area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2025-02-25T14:22:33Z</dcterms:modified>
</cp:coreProperties>
</file>